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2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603599\Downloads\"/>
    </mc:Choice>
  </mc:AlternateContent>
  <xr:revisionPtr revIDLastSave="0" documentId="8_{8CB1D8EB-2020-4AAC-8F45-21E9D84C9C25}" xr6:coauthVersionLast="45" xr6:coauthVersionMax="45" xr10:uidLastSave="{00000000-0000-0000-0000-000000000000}"/>
  <workbookProtection workbookAlgorithmName="SHA-512" workbookHashValue="/ZrTa1QT8LduNf7hnCdCuWYitTy42X/OXHzoD4DGGJQky2W2oXeRiAYC/oTM08jUaCoTtb8gA3r4S0msb+yL+A==" workbookSaltValue="5UoDHZ9yd5G/tJyr4/oSaw==" workbookSpinCount="100000" lockStructure="1"/>
  <bookViews>
    <workbookView xWindow="29670" yWindow="2250" windowWidth="20280" windowHeight="16275" xr2:uid="{00000000-000D-0000-FFFF-FFFF00000000}"/>
  </bookViews>
  <sheets>
    <sheet name="Prislista" sheetId="2" r:id="rId1"/>
  </sheets>
  <definedNames>
    <definedName name="_xlnm.Print_Area" localSheetId="0">Prislista!$A$1:$X$47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5" i="2" l="1"/>
  <c r="F34" i="2" s="1"/>
  <c r="H34" i="2" s="1"/>
  <c r="U29" i="2"/>
  <c r="K34" i="2"/>
  <c r="F33" i="2" s="1"/>
  <c r="H33" i="2" s="1"/>
  <c r="K33" i="2"/>
  <c r="F32" i="2" s="1"/>
  <c r="H32" i="2" s="1"/>
  <c r="K32" i="2"/>
  <c r="F31" i="2" s="1"/>
  <c r="H31" i="2" s="1"/>
  <c r="K31" i="2"/>
  <c r="F30" i="2" s="1"/>
  <c r="H30" i="2" s="1"/>
  <c r="K30" i="2"/>
  <c r="F29" i="2" s="1"/>
  <c r="H29" i="2" s="1"/>
  <c r="K29" i="2"/>
  <c r="F28" i="2" s="1"/>
  <c r="H28" i="2" s="1"/>
  <c r="H38" i="2" l="1"/>
  <c r="U15" i="2"/>
  <c r="H35" i="2" l="1"/>
  <c r="H39" i="2"/>
  <c r="H40" i="2"/>
  <c r="H26" i="2"/>
  <c r="P29" i="2"/>
  <c r="U28" i="2"/>
  <c r="P28" i="2" s="1"/>
  <c r="U27" i="2"/>
  <c r="P27" i="2" s="1"/>
  <c r="U26" i="2"/>
  <c r="P26" i="2" s="1"/>
  <c r="R25" i="2"/>
  <c r="P15" i="2"/>
  <c r="K15" i="2"/>
  <c r="F15" i="2" s="1"/>
  <c r="U14" i="2"/>
  <c r="P14" i="2" s="1"/>
  <c r="K14" i="2"/>
  <c r="F14" i="2" s="1"/>
  <c r="U13" i="2"/>
  <c r="P13" i="2" s="1"/>
  <c r="K13" i="2"/>
  <c r="F13" i="2" s="1"/>
  <c r="U12" i="2"/>
  <c r="P12" i="2" s="1"/>
  <c r="K12" i="2"/>
  <c r="F12" i="2" s="1"/>
  <c r="R11" i="2"/>
  <c r="H11" i="2"/>
  <c r="H36" i="2" l="1"/>
  <c r="H41" i="2"/>
  <c r="R26" i="2"/>
  <c r="R28" i="2"/>
  <c r="R29" i="2"/>
  <c r="R27" i="2"/>
  <c r="R13" i="2"/>
  <c r="R15" i="2"/>
  <c r="R12" i="2"/>
  <c r="R14" i="2"/>
  <c r="H14" i="2"/>
  <c r="H13" i="2"/>
  <c r="H12" i="2"/>
  <c r="H15" i="2"/>
  <c r="F16" i="2"/>
  <c r="P16" i="2"/>
  <c r="P30" i="2"/>
  <c r="H16" i="2" l="1"/>
  <c r="R30" i="2"/>
  <c r="R16" i="2"/>
</calcChain>
</file>

<file path=xl/sharedStrings.xml><?xml version="1.0" encoding="utf-8"?>
<sst xmlns="http://schemas.openxmlformats.org/spreadsheetml/2006/main" count="67" uniqueCount="31">
  <si>
    <t>1 001 - 10 000</t>
  </si>
  <si>
    <t>1 - 1 000</t>
  </si>
  <si>
    <t>10 001 - 100 000</t>
  </si>
  <si>
    <t>100 001 -</t>
  </si>
  <si>
    <t>Kr</t>
  </si>
  <si>
    <t>Antal poster:</t>
  </si>
  <si>
    <t>"Hjälptabell"</t>
  </si>
  <si>
    <t>Antal poster</t>
  </si>
  <si>
    <t xml:space="preserve">Fyll i:  </t>
  </si>
  <si>
    <t>Radera inte!</t>
  </si>
  <si>
    <t>Körningsavgift</t>
  </si>
  <si>
    <t>Månadsavgift</t>
  </si>
  <si>
    <t>SPAR - URVAL</t>
  </si>
  <si>
    <t>SPAR - AVISERING mfl</t>
  </si>
  <si>
    <t>SPAR - PERSONNUMMERSÄTTNING</t>
  </si>
  <si>
    <t>SPAR - PERSONSÖKNING</t>
  </si>
  <si>
    <t>Sök "Persnr"</t>
  </si>
  <si>
    <t>Sök "Namn"</t>
  </si>
  <si>
    <t xml:space="preserve">Fyll i antal nedan:  </t>
  </si>
  <si>
    <r>
      <t>Pris</t>
    </r>
    <r>
      <rPr>
        <b/>
        <sz val="9"/>
        <color theme="1"/>
        <rFont val="Calibri"/>
        <family val="2"/>
        <scheme val="minor"/>
      </rPr>
      <t xml:space="preserve"> (exkl moms)</t>
    </r>
  </si>
  <si>
    <t>Intervall</t>
  </si>
  <si>
    <t>API  (program-program)</t>
  </si>
  <si>
    <t>e-tjänst</t>
  </si>
  <si>
    <t>1 - 5</t>
  </si>
  <si>
    <t>6 - 9</t>
  </si>
  <si>
    <t>10 - 19</t>
  </si>
  <si>
    <t>20 - 49</t>
  </si>
  <si>
    <t>50 - 99</t>
  </si>
  <si>
    <t>100 - 199</t>
  </si>
  <si>
    <t xml:space="preserve">200 - </t>
  </si>
  <si>
    <t>Prisberäkning   -   prislista från 2020-11-01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</si>
</sst>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0" tint="-0.249977111117893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22"/>
      <color theme="3" tint="-0.499984740745262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22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71">
    <xf numFmtId="0" fontId="0" fillId="0" borderId="0" xfId="0"/>
    <xf numFmtId="3" fontId="0" fillId="3" borderId="1" xfId="0" applyNumberFormat="1" applyFill="1" applyBorder="1" applyAlignment="1" applyProtection="1">
      <alignment horizontal="center"/>
      <protection locked="0"/>
    </xf>
    <xf numFmtId="0" fontId="0" fillId="0" borderId="0" xfId="0" applyProtection="1"/>
    <xf numFmtId="0" fontId="0" fillId="4" borderId="0" xfId="0" applyFill="1" applyProtection="1"/>
    <xf numFmtId="0" fontId="2" fillId="4" borderId="0" xfId="0" applyFont="1" applyFill="1" applyProtection="1"/>
    <xf numFmtId="0" fontId="2" fillId="0" borderId="0" xfId="0" applyFont="1" applyProtection="1"/>
    <xf numFmtId="0" fontId="0" fillId="5" borderId="2" xfId="0" applyFill="1" applyBorder="1" applyProtection="1"/>
    <xf numFmtId="0" fontId="0" fillId="5" borderId="3" xfId="0" applyFill="1" applyBorder="1" applyProtection="1"/>
    <xf numFmtId="0" fontId="7" fillId="4" borderId="0" xfId="0" applyFont="1" applyFill="1" applyBorder="1" applyAlignment="1" applyProtection="1">
      <alignment vertical="center"/>
    </xf>
    <xf numFmtId="0" fontId="0" fillId="5" borderId="5" xfId="0" applyFill="1" applyBorder="1" applyProtection="1"/>
    <xf numFmtId="0" fontId="0" fillId="5" borderId="0" xfId="0" applyFill="1" applyBorder="1" applyProtection="1"/>
    <xf numFmtId="0" fontId="0" fillId="5" borderId="7" xfId="0" applyFill="1" applyBorder="1" applyProtection="1"/>
    <xf numFmtId="0" fontId="0" fillId="5" borderId="8" xfId="0" applyFill="1" applyBorder="1" applyProtection="1"/>
    <xf numFmtId="0" fontId="0" fillId="4" borderId="0" xfId="0" applyFill="1" applyAlignment="1" applyProtection="1">
      <alignment horizontal="center"/>
    </xf>
    <xf numFmtId="0" fontId="8" fillId="4" borderId="0" xfId="0" applyFont="1" applyFill="1" applyAlignment="1" applyProtection="1">
      <alignment horizontal="right"/>
    </xf>
    <xf numFmtId="0" fontId="0" fillId="4" borderId="5" xfId="0" applyFill="1" applyBorder="1" applyProtection="1"/>
    <xf numFmtId="0" fontId="0" fillId="4" borderId="0" xfId="0" applyFill="1" applyBorder="1" applyProtection="1"/>
    <xf numFmtId="0" fontId="0" fillId="4" borderId="6" xfId="0" applyFill="1" applyBorder="1" applyProtection="1"/>
    <xf numFmtId="0" fontId="5" fillId="4" borderId="11" xfId="0" applyFont="1" applyFill="1" applyBorder="1" applyProtection="1"/>
    <xf numFmtId="0" fontId="1" fillId="4" borderId="0" xfId="0" applyFont="1" applyFill="1" applyBorder="1" applyProtection="1"/>
    <xf numFmtId="0" fontId="1" fillId="4" borderId="0" xfId="0" applyFont="1" applyFill="1" applyBorder="1" applyAlignment="1" applyProtection="1">
      <alignment horizontal="center"/>
    </xf>
    <xf numFmtId="0" fontId="4" fillId="4" borderId="10" xfId="0" applyFont="1" applyFill="1" applyBorder="1" applyProtection="1"/>
    <xf numFmtId="3" fontId="2" fillId="4" borderId="0" xfId="0" applyNumberFormat="1" applyFont="1" applyFill="1" applyProtection="1"/>
    <xf numFmtId="0" fontId="0" fillId="4" borderId="0" xfId="0" applyFill="1" applyBorder="1" applyAlignment="1" applyProtection="1">
      <alignment horizontal="left"/>
    </xf>
    <xf numFmtId="4" fontId="0" fillId="4" borderId="0" xfId="0" applyNumberFormat="1" applyFill="1" applyBorder="1" applyAlignment="1" applyProtection="1">
      <alignment horizontal="center"/>
    </xf>
    <xf numFmtId="4" fontId="0" fillId="4" borderId="0" xfId="0" applyNumberFormat="1" applyFill="1" applyBorder="1" applyProtection="1"/>
    <xf numFmtId="0" fontId="0" fillId="4" borderId="10" xfId="0" applyFill="1" applyBorder="1" applyProtection="1"/>
    <xf numFmtId="3" fontId="0" fillId="4" borderId="0" xfId="0" applyNumberFormat="1" applyFill="1" applyBorder="1" applyAlignment="1" applyProtection="1">
      <alignment horizontal="center"/>
    </xf>
    <xf numFmtId="3" fontId="0" fillId="4" borderId="6" xfId="0" applyNumberFormat="1" applyFill="1" applyBorder="1" applyProtection="1"/>
    <xf numFmtId="3" fontId="4" fillId="4" borderId="10" xfId="0" applyNumberFormat="1" applyFont="1" applyFill="1" applyBorder="1" applyAlignment="1" applyProtection="1">
      <alignment horizontal="center"/>
    </xf>
    <xf numFmtId="4" fontId="3" fillId="4" borderId="1" xfId="0" applyNumberFormat="1" applyFont="1" applyFill="1" applyBorder="1" applyProtection="1"/>
    <xf numFmtId="0" fontId="0" fillId="4" borderId="12" xfId="0" applyFill="1" applyBorder="1" applyProtection="1"/>
    <xf numFmtId="0" fontId="0" fillId="4" borderId="7" xfId="0" applyFill="1" applyBorder="1" applyProtection="1"/>
    <xf numFmtId="0" fontId="0" fillId="4" borderId="8" xfId="0" applyFill="1" applyBorder="1" applyProtection="1"/>
    <xf numFmtId="0" fontId="0" fillId="4" borderId="9" xfId="0" applyFill="1" applyBorder="1" applyProtection="1"/>
    <xf numFmtId="0" fontId="0" fillId="4" borderId="2" xfId="0" applyFill="1" applyBorder="1" applyProtection="1"/>
    <xf numFmtId="0" fontId="0" fillId="4" borderId="3" xfId="0" applyFill="1" applyBorder="1" applyProtection="1"/>
    <xf numFmtId="0" fontId="2" fillId="4" borderId="4" xfId="0" applyFont="1" applyFill="1" applyBorder="1" applyProtection="1"/>
    <xf numFmtId="0" fontId="2" fillId="4" borderId="6" xfId="0" applyFont="1" applyFill="1" applyBorder="1" applyProtection="1"/>
    <xf numFmtId="0" fontId="0" fillId="4" borderId="13" xfId="0" applyFill="1" applyBorder="1" applyAlignment="1" applyProtection="1">
      <alignment horizontal="left"/>
    </xf>
    <xf numFmtId="0" fontId="8" fillId="4" borderId="0" xfId="0" applyFont="1" applyFill="1" applyBorder="1" applyAlignment="1" applyProtection="1">
      <alignment horizontal="right"/>
    </xf>
    <xf numFmtId="3" fontId="2" fillId="4" borderId="0" xfId="0" applyNumberFormat="1" applyFont="1" applyFill="1" applyBorder="1" applyAlignment="1" applyProtection="1">
      <alignment horizontal="center"/>
    </xf>
    <xf numFmtId="3" fontId="0" fillId="0" borderId="0" xfId="0" applyNumberFormat="1" applyFill="1" applyBorder="1" applyAlignment="1" applyProtection="1">
      <alignment horizontal="center"/>
    </xf>
    <xf numFmtId="4" fontId="3" fillId="4" borderId="1" xfId="0" applyNumberFormat="1" applyFont="1" applyFill="1" applyBorder="1" applyAlignment="1" applyProtection="1">
      <alignment vertical="center"/>
    </xf>
    <xf numFmtId="0" fontId="0" fillId="4" borderId="8" xfId="0" applyFill="1" applyBorder="1" applyAlignment="1" applyProtection="1">
      <alignment vertical="center"/>
    </xf>
    <xf numFmtId="0" fontId="0" fillId="0" borderId="8" xfId="0" applyBorder="1" applyAlignment="1" applyProtection="1">
      <alignment vertical="center"/>
    </xf>
    <xf numFmtId="3" fontId="4" fillId="4" borderId="12" xfId="0" applyNumberFormat="1" applyFont="1" applyFill="1" applyBorder="1" applyAlignment="1" applyProtection="1">
      <alignment horizontal="center"/>
    </xf>
    <xf numFmtId="0" fontId="2" fillId="4" borderId="6" xfId="0" applyFont="1" applyFill="1" applyBorder="1" applyAlignment="1" applyProtection="1">
      <alignment vertical="center"/>
    </xf>
    <xf numFmtId="0" fontId="0" fillId="4" borderId="5" xfId="0" applyFill="1" applyBorder="1" applyAlignment="1" applyProtection="1">
      <alignment vertical="center"/>
    </xf>
    <xf numFmtId="0" fontId="5" fillId="4" borderId="20" xfId="0" applyFont="1" applyFill="1" applyBorder="1" applyProtection="1"/>
    <xf numFmtId="0" fontId="4" fillId="4" borderId="21" xfId="0" applyFont="1" applyFill="1" applyBorder="1" applyProtection="1"/>
    <xf numFmtId="0" fontId="0" fillId="4" borderId="21" xfId="0" applyFill="1" applyBorder="1" applyProtection="1"/>
    <xf numFmtId="3" fontId="4" fillId="4" borderId="21" xfId="0" applyNumberFormat="1" applyFont="1" applyFill="1" applyBorder="1" applyAlignment="1" applyProtection="1">
      <alignment horizontal="center"/>
    </xf>
    <xf numFmtId="0" fontId="11" fillId="0" borderId="0" xfId="0" applyFont="1" applyProtection="1"/>
    <xf numFmtId="0" fontId="7" fillId="5" borderId="3" xfId="0" applyFont="1" applyFill="1" applyBorder="1" applyAlignment="1" applyProtection="1">
      <alignment horizontal="center" vertical="center"/>
    </xf>
    <xf numFmtId="0" fontId="7" fillId="5" borderId="4" xfId="0" applyFont="1" applyFill="1" applyBorder="1" applyAlignment="1" applyProtection="1">
      <alignment horizontal="center" vertical="center"/>
    </xf>
    <xf numFmtId="0" fontId="7" fillId="5" borderId="0" xfId="0" applyFont="1" applyFill="1" applyBorder="1" applyAlignment="1" applyProtection="1">
      <alignment horizontal="center" vertical="center"/>
    </xf>
    <xf numFmtId="0" fontId="7" fillId="5" borderId="6" xfId="0" applyFont="1" applyFill="1" applyBorder="1" applyAlignment="1" applyProtection="1">
      <alignment horizontal="center" vertical="center"/>
    </xf>
    <xf numFmtId="0" fontId="7" fillId="5" borderId="8" xfId="0" applyFont="1" applyFill="1" applyBorder="1" applyAlignment="1" applyProtection="1">
      <alignment horizontal="center" vertical="center"/>
    </xf>
    <xf numFmtId="0" fontId="7" fillId="5" borderId="9" xfId="0" applyFont="1" applyFill="1" applyBorder="1" applyAlignment="1" applyProtection="1">
      <alignment horizontal="center" vertical="center"/>
    </xf>
    <xf numFmtId="0" fontId="6" fillId="2" borderId="14" xfId="0" applyFont="1" applyFill="1" applyBorder="1" applyAlignment="1" applyProtection="1">
      <alignment horizontal="center"/>
    </xf>
    <xf numFmtId="0" fontId="6" fillId="2" borderId="15" xfId="0" applyFont="1" applyFill="1" applyBorder="1" applyAlignment="1" applyProtection="1">
      <alignment horizontal="center"/>
    </xf>
    <xf numFmtId="0" fontId="6" fillId="2" borderId="16" xfId="0" applyFont="1" applyFill="1" applyBorder="1" applyAlignment="1" applyProtection="1">
      <alignment horizontal="center"/>
    </xf>
    <xf numFmtId="0" fontId="6" fillId="2" borderId="17" xfId="0" applyFont="1" applyFill="1" applyBorder="1" applyAlignment="1" applyProtection="1">
      <alignment horizontal="center"/>
    </xf>
    <xf numFmtId="0" fontId="6" fillId="2" borderId="18" xfId="0" applyFont="1" applyFill="1" applyBorder="1" applyAlignment="1" applyProtection="1">
      <alignment horizontal="center"/>
    </xf>
    <xf numFmtId="0" fontId="6" fillId="2" borderId="19" xfId="0" applyFont="1" applyFill="1" applyBorder="1" applyAlignment="1" applyProtection="1">
      <alignment horizontal="center"/>
    </xf>
    <xf numFmtId="49" fontId="0" fillId="4" borderId="0" xfId="0" applyNumberFormat="1" applyFill="1" applyBorder="1" applyAlignment="1" applyProtection="1">
      <alignment horizontal="left" vertical="center"/>
    </xf>
    <xf numFmtId="4" fontId="0" fillId="4" borderId="0" xfId="0" applyNumberFormat="1" applyFill="1" applyBorder="1" applyAlignment="1" applyProtection="1">
      <alignment horizontal="center" vertical="center"/>
    </xf>
    <xf numFmtId="0" fontId="0" fillId="4" borderId="0" xfId="0" applyFill="1" applyBorder="1" applyAlignment="1" applyProtection="1">
      <alignment vertical="center"/>
    </xf>
    <xf numFmtId="4" fontId="0" fillId="4" borderId="0" xfId="0" applyNumberFormat="1" applyFill="1" applyBorder="1" applyAlignment="1" applyProtection="1">
      <alignment vertical="center"/>
    </xf>
    <xf numFmtId="0" fontId="0" fillId="0" borderId="0" xfId="0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4F77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1</xdr:row>
      <xdr:rowOff>19050</xdr:rowOff>
    </xdr:from>
    <xdr:to>
      <xdr:col>7</xdr:col>
      <xdr:colOff>476250</xdr:colOff>
      <xdr:row>3</xdr:row>
      <xdr:rowOff>19050</xdr:rowOff>
    </xdr:to>
    <xdr:pic>
      <xdr:nvPicPr>
        <xdr:cNvPr id="6" name="Bildobjekt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r="20638"/>
        <a:stretch/>
      </xdr:blipFill>
      <xdr:spPr>
        <a:xfrm>
          <a:off x="304800" y="219075"/>
          <a:ext cx="3552825" cy="533400"/>
        </a:xfrm>
        <a:prstGeom prst="rect">
          <a:avLst/>
        </a:prstGeom>
      </xdr:spPr>
    </xdr:pic>
    <xdr:clientData/>
  </xdr:twoCellAnchor>
  <xdr:twoCellAnchor>
    <xdr:from>
      <xdr:col>3</xdr:col>
      <xdr:colOff>523875</xdr:colOff>
      <xdr:row>5</xdr:row>
      <xdr:rowOff>104775</xdr:rowOff>
    </xdr:from>
    <xdr:to>
      <xdr:col>4</xdr:col>
      <xdr:colOff>95250</xdr:colOff>
      <xdr:row>5</xdr:row>
      <xdr:rowOff>116417</xdr:rowOff>
    </xdr:to>
    <xdr:cxnSp macro="">
      <xdr:nvCxnSpPr>
        <xdr:cNvPr id="2" name="Rak pil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CxnSpPr/>
      </xdr:nvCxnSpPr>
      <xdr:spPr>
        <a:xfrm>
          <a:off x="2047875" y="495300"/>
          <a:ext cx="180975" cy="11642"/>
        </a:xfrm>
        <a:prstGeom prst="straightConnector1">
          <a:avLst/>
        </a:prstGeom>
        <a:ln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523875</xdr:colOff>
      <xdr:row>5</xdr:row>
      <xdr:rowOff>95250</xdr:rowOff>
    </xdr:from>
    <xdr:to>
      <xdr:col>14</xdr:col>
      <xdr:colOff>222250</xdr:colOff>
      <xdr:row>5</xdr:row>
      <xdr:rowOff>104775</xdr:rowOff>
    </xdr:to>
    <xdr:cxnSp macro="">
      <xdr:nvCxnSpPr>
        <xdr:cNvPr id="3" name="Rak pil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 flipV="1">
          <a:off x="10772775" y="485775"/>
          <a:ext cx="307975" cy="9525"/>
        </a:xfrm>
        <a:prstGeom prst="straightConnector1">
          <a:avLst/>
        </a:prstGeom>
        <a:ln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523875</xdr:colOff>
      <xdr:row>19</xdr:row>
      <xdr:rowOff>95250</xdr:rowOff>
    </xdr:from>
    <xdr:to>
      <xdr:col>14</xdr:col>
      <xdr:colOff>222250</xdr:colOff>
      <xdr:row>19</xdr:row>
      <xdr:rowOff>104775</xdr:rowOff>
    </xdr:to>
    <xdr:cxnSp macro="">
      <xdr:nvCxnSpPr>
        <xdr:cNvPr id="4" name="Rak pil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 flipV="1">
          <a:off x="10772775" y="4791075"/>
          <a:ext cx="307975" cy="9525"/>
        </a:xfrm>
        <a:prstGeom prst="straightConnector1">
          <a:avLst/>
        </a:prstGeom>
        <a:ln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N59"/>
  <sheetViews>
    <sheetView showGridLines="0" showRowColHeaders="0" tabSelected="1" topLeftCell="A16" zoomScaleNormal="100" workbookViewId="0">
      <selection activeCell="F27" sqref="F27"/>
    </sheetView>
  </sheetViews>
  <sheetFormatPr defaultRowHeight="15" x14ac:dyDescent="0.25"/>
  <cols>
    <col min="1" max="2" width="4.140625" style="2" customWidth="1"/>
    <col min="3" max="3" width="14.5703125" style="2" bestFit="1" customWidth="1"/>
    <col min="4" max="4" width="7.140625" style="2" bestFit="1" customWidth="1"/>
    <col min="5" max="5" width="5" style="2" customWidth="1"/>
    <col min="6" max="6" width="12.42578125" style="2" bestFit="1" customWidth="1"/>
    <col min="7" max="7" width="3.28515625" style="2" customWidth="1"/>
    <col min="8" max="8" width="13.85546875" style="2" bestFit="1" customWidth="1"/>
    <col min="9" max="9" width="5.140625" style="2" customWidth="1"/>
    <col min="10" max="10" width="5.5703125" style="2" customWidth="1"/>
    <col min="11" max="11" width="11.85546875" style="2" hidden="1" customWidth="1"/>
    <col min="12" max="12" width="4.5703125" style="2" customWidth="1"/>
    <col min="13" max="13" width="16.7109375" style="2" customWidth="1"/>
    <col min="14" max="14" width="7.140625" style="2" bestFit="1" customWidth="1"/>
    <col min="15" max="15" width="4.140625" style="2" customWidth="1"/>
    <col min="16" max="16" width="12.42578125" style="2" customWidth="1"/>
    <col min="17" max="17" width="2.5703125" style="2" customWidth="1"/>
    <col min="18" max="18" width="13.85546875" style="2" bestFit="1" customWidth="1"/>
    <col min="19" max="19" width="3.7109375" style="5" customWidth="1"/>
    <col min="20" max="20" width="7.5703125" style="5" customWidth="1"/>
    <col min="21" max="21" width="11.85546875" style="5" hidden="1" customWidth="1"/>
    <col min="22" max="23" width="7.5703125" style="5" customWidth="1"/>
    <col min="24" max="24" width="10" style="5" bestFit="1" customWidth="1"/>
    <col min="25" max="25" width="1.140625" style="5" customWidth="1"/>
    <col min="26" max="26" width="9" style="5" bestFit="1" customWidth="1"/>
    <col min="27" max="40" width="7.5703125" style="5" customWidth="1"/>
    <col min="41" max="16384" width="9.140625" style="2"/>
  </cols>
  <sheetData>
    <row r="1" spans="1:40" ht="15.75" thickBot="1" x14ac:dyDescent="0.3"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4"/>
      <c r="T1" s="4"/>
      <c r="U1" s="4"/>
      <c r="V1" s="4"/>
      <c r="W1" s="4"/>
      <c r="X1" s="4"/>
    </row>
    <row r="2" spans="1:40" ht="28.5" x14ac:dyDescent="0.25">
      <c r="A2" s="3"/>
      <c r="B2" s="6"/>
      <c r="C2" s="7"/>
      <c r="D2" s="7"/>
      <c r="E2" s="7"/>
      <c r="F2" s="7"/>
      <c r="G2" s="7"/>
      <c r="H2" s="7"/>
      <c r="I2" s="54" t="s">
        <v>30</v>
      </c>
      <c r="J2" s="54"/>
      <c r="K2" s="54"/>
      <c r="L2" s="54"/>
      <c r="M2" s="54"/>
      <c r="N2" s="54"/>
      <c r="O2" s="54"/>
      <c r="P2" s="54"/>
      <c r="Q2" s="54"/>
      <c r="R2" s="54"/>
      <c r="S2" s="55"/>
      <c r="T2" s="8"/>
      <c r="U2" s="8"/>
      <c r="V2" s="8"/>
      <c r="W2" s="8"/>
      <c r="X2" s="4"/>
    </row>
    <row r="3" spans="1:40" ht="13.5" customHeight="1" x14ac:dyDescent="0.25">
      <c r="A3" s="3"/>
      <c r="B3" s="9"/>
      <c r="C3" s="10"/>
      <c r="D3" s="10"/>
      <c r="E3" s="10"/>
      <c r="F3" s="10"/>
      <c r="G3" s="10"/>
      <c r="H3" s="10"/>
      <c r="I3" s="56"/>
      <c r="J3" s="56"/>
      <c r="K3" s="56"/>
      <c r="L3" s="56"/>
      <c r="M3" s="56"/>
      <c r="N3" s="56"/>
      <c r="O3" s="56"/>
      <c r="P3" s="56"/>
      <c r="Q3" s="56"/>
      <c r="R3" s="56"/>
      <c r="S3" s="57"/>
      <c r="T3" s="8"/>
      <c r="U3" s="8"/>
      <c r="V3" s="8"/>
      <c r="W3" s="8"/>
      <c r="X3" s="4"/>
    </row>
    <row r="4" spans="1:40" ht="12.75" customHeight="1" thickBot="1" x14ac:dyDescent="0.3">
      <c r="A4" s="3"/>
      <c r="B4" s="11"/>
      <c r="C4" s="12"/>
      <c r="D4" s="12"/>
      <c r="E4" s="12"/>
      <c r="F4" s="12"/>
      <c r="G4" s="12"/>
      <c r="H4" s="12"/>
      <c r="I4" s="58"/>
      <c r="J4" s="58"/>
      <c r="K4" s="58"/>
      <c r="L4" s="58"/>
      <c r="M4" s="58"/>
      <c r="N4" s="58"/>
      <c r="O4" s="58"/>
      <c r="P4" s="58"/>
      <c r="Q4" s="58"/>
      <c r="R4" s="58"/>
      <c r="S4" s="59"/>
      <c r="T4" s="8"/>
      <c r="U4" s="8"/>
      <c r="V4" s="8"/>
      <c r="W4" s="8"/>
      <c r="X4" s="4"/>
    </row>
    <row r="5" spans="1:40" ht="27.75" customHeight="1" thickBot="1" x14ac:dyDescent="0.3">
      <c r="A5" s="3"/>
      <c r="B5" s="3"/>
      <c r="C5" s="3"/>
      <c r="D5" s="3"/>
      <c r="E5" s="3"/>
      <c r="F5" s="13" t="s">
        <v>5</v>
      </c>
      <c r="G5" s="3"/>
      <c r="H5" s="3"/>
      <c r="I5" s="4"/>
      <c r="J5" s="4"/>
      <c r="K5" s="4"/>
      <c r="L5" s="4"/>
      <c r="M5" s="4"/>
      <c r="N5" s="3"/>
      <c r="O5" s="3"/>
      <c r="P5" s="13" t="s">
        <v>5</v>
      </c>
      <c r="Q5" s="3"/>
      <c r="R5" s="3"/>
      <c r="S5" s="3"/>
      <c r="T5" s="4"/>
      <c r="U5" s="4"/>
      <c r="V5" s="4"/>
      <c r="W5" s="4"/>
      <c r="X5" s="4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</row>
    <row r="6" spans="1:40" ht="15.75" thickBot="1" x14ac:dyDescent="0.3">
      <c r="A6" s="3"/>
      <c r="B6" s="3"/>
      <c r="C6" s="3"/>
      <c r="D6" s="14" t="s">
        <v>8</v>
      </c>
      <c r="E6" s="3"/>
      <c r="F6" s="1">
        <v>1000</v>
      </c>
      <c r="G6" s="3"/>
      <c r="H6" s="3"/>
      <c r="I6" s="3"/>
      <c r="J6" s="3"/>
      <c r="K6" s="3"/>
      <c r="L6" s="3"/>
      <c r="M6" s="3"/>
      <c r="N6" s="14" t="s">
        <v>8</v>
      </c>
      <c r="O6" s="3"/>
      <c r="P6" s="1">
        <v>1000</v>
      </c>
      <c r="Q6" s="3"/>
      <c r="R6" s="3"/>
      <c r="S6" s="3"/>
      <c r="T6" s="4"/>
      <c r="U6" s="4"/>
      <c r="V6" s="4"/>
      <c r="W6" s="4"/>
      <c r="X6" s="4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</row>
    <row r="7" spans="1:40" ht="7.5" customHeight="1" thickBot="1" x14ac:dyDescent="0.3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4"/>
      <c r="U7" s="4"/>
      <c r="V7" s="4"/>
      <c r="W7" s="4"/>
      <c r="X7" s="4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</row>
    <row r="8" spans="1:40" ht="23.25" x14ac:dyDescent="0.35">
      <c r="A8" s="3"/>
      <c r="B8" s="60" t="s">
        <v>12</v>
      </c>
      <c r="C8" s="61"/>
      <c r="D8" s="61"/>
      <c r="E8" s="61"/>
      <c r="F8" s="61"/>
      <c r="G8" s="61"/>
      <c r="H8" s="61"/>
      <c r="I8" s="62"/>
      <c r="J8" s="3"/>
      <c r="K8" s="3"/>
      <c r="L8" s="60" t="s">
        <v>13</v>
      </c>
      <c r="M8" s="61"/>
      <c r="N8" s="61"/>
      <c r="O8" s="61"/>
      <c r="P8" s="61"/>
      <c r="Q8" s="61"/>
      <c r="R8" s="61"/>
      <c r="S8" s="62"/>
      <c r="T8" s="4"/>
      <c r="U8" s="4"/>
      <c r="V8" s="4"/>
      <c r="W8" s="4"/>
      <c r="X8" s="4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</row>
    <row r="9" spans="1:40" x14ac:dyDescent="0.25">
      <c r="A9" s="3"/>
      <c r="B9" s="15"/>
      <c r="C9" s="16"/>
      <c r="D9" s="16"/>
      <c r="E9" s="16"/>
      <c r="F9" s="16"/>
      <c r="G9" s="16"/>
      <c r="H9" s="16"/>
      <c r="I9" s="17"/>
      <c r="J9" s="3"/>
      <c r="K9" s="18" t="s">
        <v>9</v>
      </c>
      <c r="L9" s="15"/>
      <c r="M9" s="16"/>
      <c r="N9" s="16"/>
      <c r="O9" s="16"/>
      <c r="P9" s="16"/>
      <c r="Q9" s="16"/>
      <c r="R9" s="16"/>
      <c r="S9" s="17"/>
      <c r="T9" s="4"/>
      <c r="U9" s="18" t="s">
        <v>9</v>
      </c>
      <c r="V9" s="4"/>
      <c r="W9" s="4"/>
      <c r="X9" s="4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</row>
    <row r="10" spans="1:40" x14ac:dyDescent="0.25">
      <c r="A10" s="3"/>
      <c r="B10" s="15"/>
      <c r="C10" s="19" t="s">
        <v>20</v>
      </c>
      <c r="D10" s="20" t="s">
        <v>4</v>
      </c>
      <c r="E10" s="19"/>
      <c r="F10" s="20" t="s">
        <v>7</v>
      </c>
      <c r="G10" s="19"/>
      <c r="H10" s="20" t="s">
        <v>19</v>
      </c>
      <c r="I10" s="17"/>
      <c r="J10" s="3"/>
      <c r="K10" s="21" t="s">
        <v>6</v>
      </c>
      <c r="L10" s="15"/>
      <c r="M10" s="19" t="s">
        <v>20</v>
      </c>
      <c r="N10" s="20" t="s">
        <v>4</v>
      </c>
      <c r="O10" s="19"/>
      <c r="P10" s="20" t="s">
        <v>7</v>
      </c>
      <c r="Q10" s="19"/>
      <c r="R10" s="20" t="s">
        <v>19</v>
      </c>
      <c r="S10" s="17"/>
      <c r="T10" s="4"/>
      <c r="U10" s="21" t="s">
        <v>6</v>
      </c>
      <c r="V10" s="4"/>
      <c r="W10" s="4"/>
      <c r="X10" s="2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</row>
    <row r="11" spans="1:40" x14ac:dyDescent="0.25">
      <c r="A11" s="3"/>
      <c r="B11" s="15"/>
      <c r="C11" s="23" t="s">
        <v>10</v>
      </c>
      <c r="D11" s="24">
        <v>200</v>
      </c>
      <c r="E11" s="16"/>
      <c r="F11" s="16"/>
      <c r="G11" s="16"/>
      <c r="H11" s="25">
        <f>D11</f>
        <v>200</v>
      </c>
      <c r="I11" s="17"/>
      <c r="J11" s="3"/>
      <c r="K11" s="26"/>
      <c r="L11" s="15"/>
      <c r="M11" s="23" t="s">
        <v>10</v>
      </c>
      <c r="N11" s="24">
        <v>250</v>
      </c>
      <c r="O11" s="16"/>
      <c r="P11" s="16"/>
      <c r="Q11" s="16"/>
      <c r="R11" s="25">
        <f>N11</f>
        <v>250</v>
      </c>
      <c r="S11" s="17"/>
      <c r="T11" s="4"/>
      <c r="U11" s="26"/>
      <c r="V11" s="4"/>
      <c r="W11" s="4"/>
      <c r="X11" s="2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</row>
    <row r="12" spans="1:40" x14ac:dyDescent="0.25">
      <c r="A12" s="3"/>
      <c r="B12" s="15"/>
      <c r="C12" s="23" t="s">
        <v>1</v>
      </c>
      <c r="D12" s="24">
        <v>0.5</v>
      </c>
      <c r="E12" s="16"/>
      <c r="F12" s="27">
        <f>IF(K12&gt;0,K12,0)</f>
        <v>1000</v>
      </c>
      <c r="G12" s="16"/>
      <c r="H12" s="25">
        <f>SUM(D12*F12)</f>
        <v>500</v>
      </c>
      <c r="I12" s="28"/>
      <c r="J12" s="3"/>
      <c r="K12" s="29">
        <f>IF(F6&gt;1000,1000,F6)</f>
        <v>1000</v>
      </c>
      <c r="L12" s="15"/>
      <c r="M12" s="23" t="s">
        <v>1</v>
      </c>
      <c r="N12" s="24">
        <v>0.2</v>
      </c>
      <c r="O12" s="16"/>
      <c r="P12" s="27">
        <f>IF(U12&gt;0,U12,0)</f>
        <v>1000</v>
      </c>
      <c r="Q12" s="16"/>
      <c r="R12" s="25">
        <f>SUM(N12*P12)</f>
        <v>200</v>
      </c>
      <c r="S12" s="28"/>
      <c r="T12" s="4"/>
      <c r="U12" s="29">
        <f>IF(P6&gt;1000,1000,P6)</f>
        <v>1000</v>
      </c>
      <c r="V12" s="4"/>
      <c r="W12" s="4"/>
      <c r="X12" s="2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</row>
    <row r="13" spans="1:40" x14ac:dyDescent="0.25">
      <c r="A13" s="3"/>
      <c r="B13" s="15"/>
      <c r="C13" s="23" t="s">
        <v>0</v>
      </c>
      <c r="D13" s="24">
        <v>0.3</v>
      </c>
      <c r="E13" s="16"/>
      <c r="F13" s="27">
        <f>IF(K13&gt;0,K13,0)</f>
        <v>0</v>
      </c>
      <c r="G13" s="16"/>
      <c r="H13" s="25">
        <f>SUM(D13*F13)</f>
        <v>0</v>
      </c>
      <c r="I13" s="17"/>
      <c r="J13" s="3"/>
      <c r="K13" s="29">
        <f>IF(F6&gt;10000,9000,F6-1000)</f>
        <v>0</v>
      </c>
      <c r="L13" s="15"/>
      <c r="M13" s="23" t="s">
        <v>0</v>
      </c>
      <c r="N13" s="24">
        <v>0.15</v>
      </c>
      <c r="O13" s="16"/>
      <c r="P13" s="27">
        <f>IF(U13&gt;0,U13,0)</f>
        <v>0</v>
      </c>
      <c r="Q13" s="16"/>
      <c r="R13" s="25">
        <f>SUM(N13*P13)</f>
        <v>0</v>
      </c>
      <c r="S13" s="17"/>
      <c r="T13" s="4"/>
      <c r="U13" s="29">
        <f>IF(P6&gt;10000,9000,P6-1000)</f>
        <v>0</v>
      </c>
      <c r="V13" s="4"/>
      <c r="W13" s="4"/>
      <c r="X13" s="4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</row>
    <row r="14" spans="1:40" x14ac:dyDescent="0.25">
      <c r="A14" s="3"/>
      <c r="B14" s="15"/>
      <c r="C14" s="23" t="s">
        <v>2</v>
      </c>
      <c r="D14" s="24">
        <v>0.15</v>
      </c>
      <c r="E14" s="16"/>
      <c r="F14" s="27">
        <f>IF(K14&gt;0,K14,0)</f>
        <v>0</v>
      </c>
      <c r="G14" s="16"/>
      <c r="H14" s="25">
        <f>SUM(D14*F14)</f>
        <v>0</v>
      </c>
      <c r="I14" s="17"/>
      <c r="J14" s="3"/>
      <c r="K14" s="29">
        <f>IF(F6&gt;100000,90000,F6-10000)</f>
        <v>-9000</v>
      </c>
      <c r="L14" s="15"/>
      <c r="M14" s="23" t="s">
        <v>2</v>
      </c>
      <c r="N14" s="24">
        <v>0.1</v>
      </c>
      <c r="O14" s="16"/>
      <c r="P14" s="27">
        <f>IF(U14&gt;0,U14,0)</f>
        <v>0</v>
      </c>
      <c r="Q14" s="16"/>
      <c r="R14" s="25">
        <f>SUM(N14*P14)</f>
        <v>0</v>
      </c>
      <c r="S14" s="17"/>
      <c r="T14" s="4"/>
      <c r="U14" s="29">
        <f>IF(P6&gt;100000,90000,P6-10000)</f>
        <v>-9000</v>
      </c>
      <c r="V14" s="4"/>
      <c r="W14" s="4"/>
      <c r="X14" s="4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</row>
    <row r="15" spans="1:40" ht="15.75" thickBot="1" x14ac:dyDescent="0.3">
      <c r="A15" s="3"/>
      <c r="B15" s="15"/>
      <c r="C15" s="23" t="s">
        <v>3</v>
      </c>
      <c r="D15" s="24">
        <v>0.05</v>
      </c>
      <c r="E15" s="16"/>
      <c r="F15" s="27">
        <f>IF(K15&gt;0,K15,0)</f>
        <v>0</v>
      </c>
      <c r="G15" s="16"/>
      <c r="H15" s="25">
        <f>SUM(D15*F15)</f>
        <v>0</v>
      </c>
      <c r="I15" s="17"/>
      <c r="J15" s="3"/>
      <c r="K15" s="29">
        <f>IF(F6&gt;100000,F6-100000,F6-100000)</f>
        <v>-99000</v>
      </c>
      <c r="L15" s="15"/>
      <c r="M15" s="23" t="s">
        <v>3</v>
      </c>
      <c r="N15" s="24">
        <v>0.05</v>
      </c>
      <c r="O15" s="16"/>
      <c r="P15" s="27">
        <f>IF(U15&gt;0,U15,0)</f>
        <v>0</v>
      </c>
      <c r="Q15" s="16"/>
      <c r="R15" s="25">
        <f>SUM(N15*P15)</f>
        <v>0</v>
      </c>
      <c r="S15" s="17"/>
      <c r="T15" s="4"/>
      <c r="U15" s="29">
        <f>IF(P6&gt;100000,P6-100000,P6-100000)</f>
        <v>-99000</v>
      </c>
      <c r="V15" s="4"/>
      <c r="W15" s="4"/>
      <c r="X15" s="2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</row>
    <row r="16" spans="1:40" ht="16.5" thickBot="1" x14ac:dyDescent="0.3">
      <c r="A16" s="3"/>
      <c r="B16" s="15"/>
      <c r="C16" s="16"/>
      <c r="D16" s="16"/>
      <c r="E16" s="16"/>
      <c r="F16" s="27">
        <f>SUM(F12:F15)</f>
        <v>1000</v>
      </c>
      <c r="G16" s="16"/>
      <c r="H16" s="30">
        <f>SUM(H11:H15)</f>
        <v>700</v>
      </c>
      <c r="I16" s="17"/>
      <c r="J16" s="3"/>
      <c r="K16" s="31"/>
      <c r="L16" s="15"/>
      <c r="M16" s="16"/>
      <c r="N16" s="16"/>
      <c r="O16" s="16"/>
      <c r="P16" s="27">
        <f>SUM(P12:P15)</f>
        <v>1000</v>
      </c>
      <c r="Q16" s="16"/>
      <c r="R16" s="30">
        <f>SUM(R11:R15)</f>
        <v>450</v>
      </c>
      <c r="S16" s="17"/>
      <c r="T16" s="4"/>
      <c r="U16" s="31"/>
      <c r="V16" s="4"/>
      <c r="W16" s="4"/>
      <c r="X16" s="2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</row>
    <row r="17" spans="1:40" ht="15.75" thickBot="1" x14ac:dyDescent="0.3">
      <c r="A17" s="3"/>
      <c r="B17" s="32"/>
      <c r="C17" s="33"/>
      <c r="D17" s="33"/>
      <c r="E17" s="33"/>
      <c r="F17" s="33"/>
      <c r="G17" s="33"/>
      <c r="H17" s="33"/>
      <c r="I17" s="34"/>
      <c r="J17" s="3"/>
      <c r="K17" s="3"/>
      <c r="L17" s="32"/>
      <c r="M17" s="33"/>
      <c r="N17" s="33"/>
      <c r="O17" s="33"/>
      <c r="P17" s="33"/>
      <c r="Q17" s="33"/>
      <c r="R17" s="33"/>
      <c r="S17" s="34"/>
      <c r="T17" s="4"/>
      <c r="U17" s="4"/>
      <c r="V17" s="4"/>
      <c r="W17" s="4"/>
      <c r="X17" s="3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</row>
    <row r="18" spans="1:40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4"/>
      <c r="T18" s="4"/>
      <c r="U18" s="4"/>
      <c r="V18" s="4"/>
      <c r="W18" s="4"/>
      <c r="X18" s="2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</row>
    <row r="19" spans="1:40" ht="15.75" thickBot="1" x14ac:dyDescent="0.3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13" t="s">
        <v>5</v>
      </c>
      <c r="Q19" s="3"/>
      <c r="R19" s="3"/>
      <c r="S19" s="3"/>
      <c r="T19" s="4"/>
      <c r="U19" s="4"/>
      <c r="V19" s="4"/>
      <c r="W19" s="4"/>
      <c r="X19" s="2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</row>
    <row r="20" spans="1:40" ht="15.75" thickBot="1" x14ac:dyDescent="0.3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14" t="s">
        <v>8</v>
      </c>
      <c r="O20" s="3"/>
      <c r="P20" s="1">
        <v>1000</v>
      </c>
      <c r="Q20" s="3"/>
      <c r="R20" s="3"/>
      <c r="S20" s="3"/>
      <c r="T20" s="4"/>
      <c r="U20" s="4"/>
      <c r="V20" s="4"/>
      <c r="W20" s="4"/>
      <c r="X20" s="2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</row>
    <row r="21" spans="1:40" ht="7.5" customHeight="1" thickBot="1" x14ac:dyDescent="0.3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4"/>
      <c r="U21" s="4"/>
      <c r="V21" s="4"/>
      <c r="W21" s="4"/>
      <c r="X21" s="2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</row>
    <row r="22" spans="1:40" ht="24" thickBot="1" x14ac:dyDescent="0.4">
      <c r="A22" s="3"/>
      <c r="B22" s="63" t="s">
        <v>15</v>
      </c>
      <c r="C22" s="64"/>
      <c r="D22" s="64"/>
      <c r="E22" s="64"/>
      <c r="F22" s="64"/>
      <c r="G22" s="64"/>
      <c r="H22" s="64"/>
      <c r="I22" s="65"/>
      <c r="J22" s="3"/>
      <c r="K22" s="3"/>
      <c r="L22" s="60" t="s">
        <v>14</v>
      </c>
      <c r="M22" s="61"/>
      <c r="N22" s="61"/>
      <c r="O22" s="61"/>
      <c r="P22" s="61"/>
      <c r="Q22" s="61"/>
      <c r="R22" s="61"/>
      <c r="S22" s="62"/>
      <c r="T22" s="4"/>
      <c r="U22" s="4"/>
      <c r="V22" s="4"/>
      <c r="W22" s="4"/>
      <c r="X22" s="2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</row>
    <row r="23" spans="1:40" x14ac:dyDescent="0.25">
      <c r="A23" s="3"/>
      <c r="B23" s="35"/>
      <c r="C23" s="36"/>
      <c r="D23" s="36"/>
      <c r="E23" s="36"/>
      <c r="F23" s="36"/>
      <c r="G23" s="36"/>
      <c r="H23" s="36"/>
      <c r="I23" s="37"/>
      <c r="J23" s="3"/>
      <c r="K23" s="3"/>
      <c r="L23" s="15"/>
      <c r="M23" s="16"/>
      <c r="N23" s="16"/>
      <c r="O23" s="16"/>
      <c r="P23" s="16"/>
      <c r="Q23" s="16"/>
      <c r="R23" s="16"/>
      <c r="S23" s="17"/>
      <c r="T23" s="4"/>
      <c r="U23" s="18" t="s">
        <v>9</v>
      </c>
      <c r="V23" s="4"/>
      <c r="W23" s="4"/>
      <c r="X23" s="2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</row>
    <row r="24" spans="1:40" x14ac:dyDescent="0.25">
      <c r="A24" s="3"/>
      <c r="B24" s="15"/>
      <c r="C24" s="19" t="s">
        <v>20</v>
      </c>
      <c r="D24" s="20" t="s">
        <v>4</v>
      </c>
      <c r="E24" s="19"/>
      <c r="F24" s="20" t="s">
        <v>7</v>
      </c>
      <c r="G24" s="19"/>
      <c r="H24" s="20" t="s">
        <v>19</v>
      </c>
      <c r="I24" s="38"/>
      <c r="J24" s="3"/>
      <c r="K24" s="3"/>
      <c r="L24" s="15"/>
      <c r="M24" s="19" t="s">
        <v>20</v>
      </c>
      <c r="N24" s="20" t="s">
        <v>4</v>
      </c>
      <c r="O24" s="19"/>
      <c r="P24" s="20" t="s">
        <v>7</v>
      </c>
      <c r="Q24" s="19"/>
      <c r="R24" s="20" t="s">
        <v>19</v>
      </c>
      <c r="S24" s="17"/>
      <c r="T24" s="4"/>
      <c r="U24" s="21" t="s">
        <v>6</v>
      </c>
      <c r="V24" s="4"/>
      <c r="W24" s="4"/>
      <c r="X24" s="2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</row>
    <row r="25" spans="1:40" x14ac:dyDescent="0.25">
      <c r="A25" s="3"/>
      <c r="B25" s="15"/>
      <c r="C25" s="39" t="s">
        <v>21</v>
      </c>
      <c r="D25" s="24"/>
      <c r="E25" s="16"/>
      <c r="F25" s="16"/>
      <c r="G25" s="16"/>
      <c r="H25" s="25"/>
      <c r="I25" s="38"/>
      <c r="J25" s="3"/>
      <c r="K25" s="3"/>
      <c r="L25" s="15"/>
      <c r="M25" s="23" t="s">
        <v>10</v>
      </c>
      <c r="N25" s="24">
        <v>300</v>
      </c>
      <c r="O25" s="16"/>
      <c r="P25" s="16"/>
      <c r="Q25" s="16"/>
      <c r="R25" s="25">
        <f>N25</f>
        <v>300</v>
      </c>
      <c r="S25" s="17"/>
      <c r="T25" s="4"/>
      <c r="U25" s="26"/>
      <c r="V25" s="4"/>
      <c r="W25" s="4"/>
      <c r="X25" s="2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</row>
    <row r="26" spans="1:40" ht="15.75" thickBot="1" x14ac:dyDescent="0.3">
      <c r="A26" s="3"/>
      <c r="B26" s="15"/>
      <c r="C26" s="23" t="s">
        <v>11</v>
      </c>
      <c r="D26" s="24">
        <v>0</v>
      </c>
      <c r="E26" s="16"/>
      <c r="F26" s="40" t="s">
        <v>18</v>
      </c>
      <c r="G26" s="16"/>
      <c r="H26" s="25">
        <f>D26</f>
        <v>0</v>
      </c>
      <c r="I26" s="38"/>
      <c r="J26" s="3"/>
      <c r="K26" s="49" t="s">
        <v>9</v>
      </c>
      <c r="L26" s="15"/>
      <c r="M26" s="23" t="s">
        <v>1</v>
      </c>
      <c r="N26" s="24">
        <v>0.7</v>
      </c>
      <c r="O26" s="16"/>
      <c r="P26" s="27">
        <f>IF(U26&gt;0,U26,0)</f>
        <v>1000</v>
      </c>
      <c r="Q26" s="16"/>
      <c r="R26" s="25">
        <f>SUM(N26*P26)</f>
        <v>700</v>
      </c>
      <c r="S26" s="28"/>
      <c r="T26" s="4"/>
      <c r="U26" s="29">
        <f>IF(P20&gt;1000,1000,P20)</f>
        <v>1000</v>
      </c>
      <c r="V26" s="4"/>
      <c r="W26" s="4"/>
      <c r="X26" s="2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</row>
    <row r="27" spans="1:40" ht="15.75" thickBot="1" x14ac:dyDescent="0.3">
      <c r="A27" s="3"/>
      <c r="B27" s="15"/>
      <c r="C27" s="23" t="s">
        <v>16</v>
      </c>
      <c r="D27" s="24"/>
      <c r="E27" s="16"/>
      <c r="F27" s="1">
        <v>1000</v>
      </c>
      <c r="G27" s="16"/>
      <c r="H27" s="25"/>
      <c r="I27" s="38"/>
      <c r="J27" s="3"/>
      <c r="K27" s="50" t="s">
        <v>6</v>
      </c>
      <c r="L27" s="15"/>
      <c r="M27" s="23" t="s">
        <v>0</v>
      </c>
      <c r="N27" s="24">
        <v>0.4</v>
      </c>
      <c r="O27" s="16"/>
      <c r="P27" s="27">
        <f>IF(U27&gt;0,U27,0)</f>
        <v>0</v>
      </c>
      <c r="Q27" s="16"/>
      <c r="R27" s="25">
        <f>SUM(N27*P27)</f>
        <v>0</v>
      </c>
      <c r="S27" s="17"/>
      <c r="T27" s="4"/>
      <c r="U27" s="29">
        <f>IF(P20&gt;10000,9000,P20-1000)</f>
        <v>0</v>
      </c>
      <c r="V27" s="4"/>
      <c r="W27" s="4"/>
      <c r="X27" s="2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</row>
    <row r="28" spans="1:40" x14ac:dyDescent="0.25">
      <c r="A28" s="3"/>
      <c r="B28" s="15"/>
      <c r="C28" s="66" t="s">
        <v>23</v>
      </c>
      <c r="D28" s="67">
        <v>40</v>
      </c>
      <c r="E28" s="68"/>
      <c r="F28" s="70">
        <f>IF(K29&gt;0,K29,0)</f>
        <v>5</v>
      </c>
      <c r="G28" s="68"/>
      <c r="H28" s="69">
        <f>SUM(D28*F28)</f>
        <v>200</v>
      </c>
      <c r="I28" s="38"/>
      <c r="J28" s="3"/>
      <c r="K28" s="51"/>
      <c r="L28" s="15"/>
      <c r="M28" s="23" t="s">
        <v>2</v>
      </c>
      <c r="N28" s="24">
        <v>0.2</v>
      </c>
      <c r="O28" s="16"/>
      <c r="P28" s="27">
        <f>IF(U28&gt;0,U28,0)</f>
        <v>0</v>
      </c>
      <c r="Q28" s="16"/>
      <c r="R28" s="25">
        <f>SUM(N28*P28)</f>
        <v>0</v>
      </c>
      <c r="S28" s="17"/>
      <c r="T28" s="4"/>
      <c r="U28" s="29">
        <f>IF(P20&gt;100000,90000,P20-10000)</f>
        <v>-9000</v>
      </c>
      <c r="V28" s="4"/>
      <c r="W28" s="4"/>
      <c r="X28" s="2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</row>
    <row r="29" spans="1:40" ht="15.75" thickBot="1" x14ac:dyDescent="0.3">
      <c r="A29" s="3"/>
      <c r="B29" s="15"/>
      <c r="C29" s="66" t="s">
        <v>24</v>
      </c>
      <c r="D29" s="67">
        <v>5</v>
      </c>
      <c r="E29" s="68"/>
      <c r="F29" s="70">
        <f>IF(K30&gt;0,K30,0)</f>
        <v>4</v>
      </c>
      <c r="G29" s="68"/>
      <c r="H29" s="69">
        <f t="shared" ref="H29:H34" si="0">SUM(D29*F29)</f>
        <v>20</v>
      </c>
      <c r="I29" s="38"/>
      <c r="J29" s="3"/>
      <c r="K29" s="52">
        <f>IF(F27&gt;5,5,F27)</f>
        <v>5</v>
      </c>
      <c r="L29" s="15"/>
      <c r="M29" s="23" t="s">
        <v>3</v>
      </c>
      <c r="N29" s="24">
        <v>0.2</v>
      </c>
      <c r="O29" s="16"/>
      <c r="P29" s="27">
        <f>IF(U29&gt;0,U29,0)</f>
        <v>0</v>
      </c>
      <c r="Q29" s="16"/>
      <c r="R29" s="25">
        <f>SUM(N29*P29)</f>
        <v>0</v>
      </c>
      <c r="S29" s="17"/>
      <c r="T29" s="4"/>
      <c r="U29" s="29">
        <f>IF(P20&gt;100000,P20-100000,P20-100000)</f>
        <v>-99000</v>
      </c>
      <c r="V29" s="4"/>
      <c r="W29" s="4"/>
      <c r="X29" s="2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</row>
    <row r="30" spans="1:40" ht="16.5" thickBot="1" x14ac:dyDescent="0.3">
      <c r="A30" s="3"/>
      <c r="B30" s="15"/>
      <c r="C30" s="66" t="s">
        <v>25</v>
      </c>
      <c r="D30" s="67">
        <v>1</v>
      </c>
      <c r="E30" s="68"/>
      <c r="F30" s="70">
        <f>IF(K31&gt;0,K31,0)</f>
        <v>10</v>
      </c>
      <c r="G30" s="68"/>
      <c r="H30" s="69">
        <f t="shared" si="0"/>
        <v>10</v>
      </c>
      <c r="I30" s="38"/>
      <c r="J30" s="3"/>
      <c r="K30" s="52">
        <f>IF(F27&gt;9,4,F27-5)</f>
        <v>4</v>
      </c>
      <c r="L30" s="15"/>
      <c r="M30" s="16"/>
      <c r="N30" s="16"/>
      <c r="O30" s="16"/>
      <c r="P30" s="27">
        <f>SUM(P26:P29)</f>
        <v>1000</v>
      </c>
      <c r="Q30" s="16"/>
      <c r="R30" s="30">
        <f>SUM(R25:R29)</f>
        <v>1000</v>
      </c>
      <c r="S30" s="17"/>
      <c r="T30" s="4"/>
      <c r="U30" s="31"/>
      <c r="V30" s="4"/>
      <c r="W30" s="4"/>
      <c r="X30" s="2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</row>
    <row r="31" spans="1:40" ht="15.75" thickBot="1" x14ac:dyDescent="0.3">
      <c r="A31" s="3"/>
      <c r="B31" s="15"/>
      <c r="C31" s="66" t="s">
        <v>26</v>
      </c>
      <c r="D31" s="67">
        <v>0.3</v>
      </c>
      <c r="E31" s="68"/>
      <c r="F31" s="70">
        <f>IF(K32&gt;0,K32,0)</f>
        <v>30</v>
      </c>
      <c r="G31" s="68"/>
      <c r="H31" s="69">
        <f t="shared" si="0"/>
        <v>9</v>
      </c>
      <c r="I31" s="38"/>
      <c r="J31" s="3"/>
      <c r="K31" s="52">
        <f>IF(F27&gt;19,10,F27-9)</f>
        <v>10</v>
      </c>
      <c r="L31" s="32"/>
      <c r="M31" s="33"/>
      <c r="N31" s="33"/>
      <c r="O31" s="33"/>
      <c r="P31" s="33"/>
      <c r="Q31" s="33"/>
      <c r="R31" s="33"/>
      <c r="S31" s="34"/>
      <c r="T31" s="4"/>
      <c r="U31" s="4"/>
      <c r="V31" s="4"/>
      <c r="W31" s="4"/>
      <c r="X31" s="2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</row>
    <row r="32" spans="1:40" x14ac:dyDescent="0.25">
      <c r="A32" s="3"/>
      <c r="B32" s="15"/>
      <c r="C32" s="66" t="s">
        <v>27</v>
      </c>
      <c r="D32" s="67">
        <v>0.2</v>
      </c>
      <c r="E32" s="68"/>
      <c r="F32" s="70">
        <f>IF(K33&gt;0,K33,0)</f>
        <v>50</v>
      </c>
      <c r="G32" s="68"/>
      <c r="H32" s="69">
        <f t="shared" si="0"/>
        <v>10</v>
      </c>
      <c r="I32" s="38"/>
      <c r="J32" s="3"/>
      <c r="K32" s="29">
        <f>IF(F27&gt;49,30,F27-19)</f>
        <v>30</v>
      </c>
      <c r="L32" s="3"/>
      <c r="M32" s="3"/>
      <c r="N32" s="3"/>
      <c r="O32" s="3"/>
      <c r="P32" s="3"/>
      <c r="Q32" s="3"/>
      <c r="R32" s="3"/>
      <c r="S32" s="4"/>
      <c r="T32" s="4"/>
      <c r="U32" s="4"/>
      <c r="V32" s="4"/>
      <c r="W32" s="4"/>
      <c r="X32" s="2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</row>
    <row r="33" spans="1:40" x14ac:dyDescent="0.25">
      <c r="A33" s="3"/>
      <c r="B33" s="15"/>
      <c r="C33" s="66" t="s">
        <v>28</v>
      </c>
      <c r="D33" s="67">
        <v>0.15</v>
      </c>
      <c r="E33" s="68"/>
      <c r="F33" s="70">
        <f t="shared" ref="F33:F34" si="1">IF(K34&gt;0,K34,0)</f>
        <v>100</v>
      </c>
      <c r="G33" s="68"/>
      <c r="H33" s="69">
        <f t="shared" si="0"/>
        <v>15</v>
      </c>
      <c r="I33" s="38"/>
      <c r="J33" s="3"/>
      <c r="K33" s="29">
        <f>IF(F27&gt;99,50,F27-49)</f>
        <v>50</v>
      </c>
      <c r="L33" s="3"/>
      <c r="M33" s="3"/>
      <c r="N33" s="3"/>
      <c r="O33" s="3"/>
      <c r="P33" s="3"/>
      <c r="Q33" s="3"/>
      <c r="R33" s="3"/>
      <c r="S33" s="4"/>
      <c r="T33" s="4"/>
      <c r="U33" s="4"/>
      <c r="V33" s="4"/>
      <c r="W33" s="4"/>
      <c r="X33" s="2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</row>
    <row r="34" spans="1:40" ht="15" customHeight="1" thickBot="1" x14ac:dyDescent="0.5">
      <c r="A34" s="3"/>
      <c r="B34" s="15"/>
      <c r="C34" s="66" t="s">
        <v>29</v>
      </c>
      <c r="D34" s="67">
        <v>0.1</v>
      </c>
      <c r="E34" s="68"/>
      <c r="F34" s="70">
        <f t="shared" si="1"/>
        <v>801</v>
      </c>
      <c r="G34" s="68"/>
      <c r="H34" s="69">
        <f t="shared" si="0"/>
        <v>80.100000000000009</v>
      </c>
      <c r="I34" s="38"/>
      <c r="J34" s="3"/>
      <c r="K34" s="29">
        <f>IF(F27&gt;199,100,F27-99)</f>
        <v>100</v>
      </c>
      <c r="M34" s="53"/>
      <c r="T34" s="3"/>
      <c r="U34" s="4"/>
      <c r="V34" s="4"/>
      <c r="W34" s="4"/>
      <c r="X34" s="2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</row>
    <row r="35" spans="1:40" ht="15" customHeight="1" thickBot="1" x14ac:dyDescent="0.3">
      <c r="A35" s="3"/>
      <c r="B35" s="15"/>
      <c r="C35" s="23" t="s">
        <v>17</v>
      </c>
      <c r="D35" s="24">
        <v>1</v>
      </c>
      <c r="E35" s="16"/>
      <c r="F35" s="1">
        <v>1000</v>
      </c>
      <c r="G35" s="16"/>
      <c r="H35" s="25">
        <f>SUM(D35*F35)</f>
        <v>1000</v>
      </c>
      <c r="I35" s="38"/>
      <c r="J35" s="3"/>
      <c r="K35" s="46">
        <f>IF(F27&gt;199,F27-199,F27-100000)</f>
        <v>801</v>
      </c>
      <c r="T35" s="3"/>
      <c r="U35" s="4"/>
      <c r="V35" s="4"/>
      <c r="W35" s="4"/>
      <c r="X35" s="2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</row>
    <row r="36" spans="1:40" ht="16.5" thickBot="1" x14ac:dyDescent="0.3">
      <c r="A36" s="3"/>
      <c r="B36" s="15"/>
      <c r="C36" s="23"/>
      <c r="D36" s="24"/>
      <c r="E36" s="16"/>
      <c r="F36" s="27"/>
      <c r="G36" s="16"/>
      <c r="H36" s="30">
        <f>SUM(H26:H35)</f>
        <v>1344.1</v>
      </c>
      <c r="I36" s="38"/>
      <c r="J36" s="3"/>
      <c r="K36" s="3"/>
      <c r="T36" s="3"/>
      <c r="U36" s="4"/>
      <c r="V36" s="4"/>
      <c r="W36" s="4"/>
      <c r="X36" s="4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</row>
    <row r="37" spans="1:40" x14ac:dyDescent="0.25">
      <c r="A37" s="3"/>
      <c r="B37" s="15"/>
      <c r="C37" s="39" t="s">
        <v>22</v>
      </c>
      <c r="D37" s="16"/>
      <c r="E37" s="16"/>
      <c r="F37" s="41"/>
      <c r="G37" s="16"/>
      <c r="H37" s="25"/>
      <c r="I37" s="47"/>
      <c r="J37" s="3"/>
      <c r="K37" s="3"/>
      <c r="T37" s="3"/>
      <c r="U37" s="4"/>
      <c r="V37" s="4"/>
      <c r="W37" s="4"/>
      <c r="X37" s="4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</row>
    <row r="38" spans="1:40" ht="15.75" thickBot="1" x14ac:dyDescent="0.3">
      <c r="A38" s="3"/>
      <c r="B38" s="48"/>
      <c r="C38" s="23" t="s">
        <v>11</v>
      </c>
      <c r="D38" s="24">
        <v>300</v>
      </c>
      <c r="E38" s="16"/>
      <c r="F38" s="40" t="s">
        <v>18</v>
      </c>
      <c r="G38" s="16"/>
      <c r="H38" s="25">
        <f>D38</f>
        <v>300</v>
      </c>
      <c r="I38" s="17"/>
      <c r="J38" s="3"/>
      <c r="K38" s="3"/>
      <c r="T38" s="3"/>
      <c r="U38" s="4"/>
      <c r="V38" s="4"/>
      <c r="W38" s="4"/>
      <c r="X38" s="4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</row>
    <row r="39" spans="1:40" ht="15.75" thickBot="1" x14ac:dyDescent="0.3">
      <c r="A39" s="3"/>
      <c r="B39" s="15"/>
      <c r="C39" s="23" t="s">
        <v>16</v>
      </c>
      <c r="D39" s="24">
        <v>0.3</v>
      </c>
      <c r="E39" s="16"/>
      <c r="F39" s="1">
        <v>1000</v>
      </c>
      <c r="G39" s="16"/>
      <c r="H39" s="25">
        <f>SUM(D39*F39)</f>
        <v>300</v>
      </c>
      <c r="I39" s="17"/>
      <c r="J39" s="3"/>
      <c r="K39" s="3"/>
      <c r="T39" s="3"/>
      <c r="U39" s="4"/>
      <c r="V39" s="4"/>
      <c r="W39" s="4"/>
      <c r="X39" s="4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</row>
    <row r="40" spans="1:40" ht="15.75" thickBot="1" x14ac:dyDescent="0.3">
      <c r="A40" s="3"/>
      <c r="B40" s="15"/>
      <c r="C40" s="23" t="s">
        <v>17</v>
      </c>
      <c r="D40" s="24">
        <v>1</v>
      </c>
      <c r="E40" s="16"/>
      <c r="F40" s="1">
        <v>75</v>
      </c>
      <c r="G40" s="16"/>
      <c r="H40" s="25">
        <f>SUM(D40*F40)</f>
        <v>75</v>
      </c>
      <c r="I40" s="17"/>
      <c r="J40" s="3"/>
      <c r="K40" s="3"/>
      <c r="T40" s="3"/>
      <c r="U40" s="4"/>
      <c r="V40" s="4"/>
      <c r="W40" s="4"/>
      <c r="X40" s="4"/>
    </row>
    <row r="41" spans="1:40" ht="16.5" thickBot="1" x14ac:dyDescent="0.3">
      <c r="A41" s="3"/>
      <c r="B41" s="15"/>
      <c r="C41" s="23"/>
      <c r="D41" s="24"/>
      <c r="E41" s="16"/>
      <c r="F41" s="42"/>
      <c r="G41" s="16"/>
      <c r="H41" s="43">
        <f>SUM(H38:H40)</f>
        <v>675</v>
      </c>
      <c r="I41" s="17"/>
      <c r="J41" s="3"/>
      <c r="K41" s="3"/>
      <c r="T41" s="3"/>
      <c r="U41" s="4"/>
      <c r="V41" s="4"/>
      <c r="W41" s="4"/>
      <c r="X41" s="4"/>
    </row>
    <row r="42" spans="1:40" ht="15.75" thickBot="1" x14ac:dyDescent="0.3">
      <c r="A42" s="3"/>
      <c r="B42" s="32"/>
      <c r="C42" s="44"/>
      <c r="D42" s="44"/>
      <c r="E42" s="44"/>
      <c r="F42" s="44"/>
      <c r="G42" s="44"/>
      <c r="H42" s="45"/>
      <c r="I42" s="34"/>
      <c r="J42" s="3"/>
      <c r="K42" s="3"/>
      <c r="T42" s="3"/>
      <c r="U42" s="4"/>
      <c r="V42" s="4"/>
      <c r="W42" s="4"/>
      <c r="X42" s="4"/>
    </row>
    <row r="43" spans="1:40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T43" s="3"/>
      <c r="U43" s="4"/>
      <c r="V43" s="4"/>
      <c r="W43" s="4"/>
      <c r="X43" s="4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</row>
    <row r="44" spans="1:40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T44" s="3"/>
      <c r="U44" s="4"/>
      <c r="V44" s="4"/>
      <c r="W44" s="4"/>
      <c r="X44" s="4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</row>
    <row r="45" spans="1:40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T45" s="3"/>
      <c r="U45" s="4"/>
      <c r="V45" s="4"/>
      <c r="W45" s="4"/>
      <c r="X45" s="4"/>
    </row>
    <row r="46" spans="1:40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T46" s="3"/>
      <c r="U46" s="3"/>
      <c r="V46" s="3"/>
      <c r="W46" s="3"/>
      <c r="X46" s="3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</row>
    <row r="47" spans="1:40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T47" s="3"/>
      <c r="U47" s="3"/>
      <c r="V47" s="3"/>
      <c r="W47" s="3"/>
      <c r="X47" s="3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</row>
    <row r="48" spans="1:40" x14ac:dyDescent="0.25"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4"/>
      <c r="T48" s="4"/>
      <c r="U48" s="3"/>
      <c r="V48" s="3"/>
      <c r="W48" s="3"/>
      <c r="X48" s="3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</row>
    <row r="49" spans="2:40" x14ac:dyDescent="0.25">
      <c r="B49" s="3"/>
      <c r="C49" s="3"/>
      <c r="D49" s="3"/>
      <c r="E49" s="3"/>
      <c r="F49" s="3"/>
      <c r="G49" s="3"/>
      <c r="H49" s="3"/>
      <c r="I49" s="3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</row>
    <row r="50" spans="2:40" x14ac:dyDescent="0.25">
      <c r="B50" s="3"/>
      <c r="C50" s="3"/>
      <c r="D50" s="3"/>
      <c r="E50" s="3"/>
      <c r="F50" s="3"/>
      <c r="G50" s="3"/>
      <c r="H50" s="3"/>
      <c r="I50" s="3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</row>
    <row r="51" spans="2:40" x14ac:dyDescent="0.25">
      <c r="B51" s="3"/>
      <c r="C51" s="3"/>
      <c r="D51" s="3"/>
      <c r="E51" s="3"/>
      <c r="F51" s="3"/>
      <c r="G51" s="3"/>
      <c r="H51" s="3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</row>
    <row r="52" spans="2:40" x14ac:dyDescent="0.25">
      <c r="C52" s="3"/>
      <c r="D52" s="3"/>
      <c r="E52" s="3"/>
      <c r="F52" s="3"/>
      <c r="G52" s="3"/>
      <c r="H52" s="3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</row>
    <row r="53" spans="2:40" x14ac:dyDescent="0.25">
      <c r="C53" s="3"/>
      <c r="D53" s="3"/>
      <c r="E53" s="3"/>
      <c r="F53" s="3"/>
      <c r="G53" s="3"/>
      <c r="H53" s="3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</row>
    <row r="54" spans="2:40" x14ac:dyDescent="0.25">
      <c r="C54" s="3"/>
      <c r="D54" s="3"/>
      <c r="E54" s="3"/>
      <c r="F54" s="3"/>
      <c r="G54" s="3"/>
      <c r="H54" s="3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</row>
    <row r="55" spans="2:40" x14ac:dyDescent="0.25">
      <c r="C55" s="3"/>
      <c r="D55" s="3"/>
      <c r="E55" s="3"/>
      <c r="F55" s="3"/>
      <c r="G55" s="3"/>
      <c r="H55" s="3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</row>
    <row r="56" spans="2:40" x14ac:dyDescent="0.25"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</row>
    <row r="57" spans="2:40" x14ac:dyDescent="0.25"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</row>
    <row r="58" spans="2:40" x14ac:dyDescent="0.25"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</row>
    <row r="59" spans="2:40" x14ac:dyDescent="0.25"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</row>
  </sheetData>
  <sheetProtection algorithmName="SHA-512" hashValue="en6ZSSfCAW2xnVQ/8ZuvAICp3eClNMTMr/gsc9wOztI3oOQSS32DsQI7q+r/EPdWnA4jRS+VLrHNQplUOq/+Ew==" saltValue="Z8OSWuWLgwSCpMZhwXl7Nw==" spinCount="100000" sheet="1" selectLockedCells="1"/>
  <mergeCells count="5">
    <mergeCell ref="I2:S4"/>
    <mergeCell ref="L22:S22"/>
    <mergeCell ref="B22:I22"/>
    <mergeCell ref="B8:I8"/>
    <mergeCell ref="L8:S8"/>
  </mergeCells>
  <phoneticPr fontId="10" type="noConversion"/>
  <pageMargins left="0.7" right="0.7" top="0.75" bottom="0.75" header="0.3" footer="0.3"/>
  <pageSetup paperSize="9" scale="65" orientation="landscape" r:id="rId1"/>
  <headerFooter>
    <oddFooter>&amp;L&amp;1#&amp;"Calibri"&amp;8&amp;K000000Sensitivity: Internal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Prislista</vt:lpstr>
      <vt:lpstr>Prislista!Print_Area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SPAR</dc:creator>
  <cp:lastModifiedBy>Joakim Landelius</cp:lastModifiedBy>
  <cp:lastPrinted>2016-03-03T15:18:19Z</cp:lastPrinted>
  <dcterms:created xsi:type="dcterms:W3CDTF">2012-11-24T19:57:27Z</dcterms:created>
  <dcterms:modified xsi:type="dcterms:W3CDTF">2020-10-19T12:11:13Z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fef85ea-3e38-424b-a536-85f7ca35fb6d_Enabled">
    <vt:lpwstr>True</vt:lpwstr>
  </property>
  <property fmtid="{D5CDD505-2E9C-101B-9397-08002B2CF9AE}" pid="3" name="MSIP_Label_2fef85ea-3e38-424b-a536-85f7ca35fb6d_SiteId">
    <vt:lpwstr>40cc2915-e283-4a27-9471-6bdd7ca4c6e1</vt:lpwstr>
  </property>
  <property fmtid="{D5CDD505-2E9C-101B-9397-08002B2CF9AE}" pid="4" name="MSIP_Label_2fef85ea-3e38-424b-a536-85f7ca35fb6d_Owner">
    <vt:lpwstr>kristoffer.elnerud@evry.com</vt:lpwstr>
  </property>
  <property fmtid="{D5CDD505-2E9C-101B-9397-08002B2CF9AE}" pid="5" name="MSIP_Label_2fef85ea-3e38-424b-a536-85f7ca35fb6d_SetDate">
    <vt:lpwstr>2019-06-12T12:56:36.7077959Z</vt:lpwstr>
  </property>
  <property fmtid="{D5CDD505-2E9C-101B-9397-08002B2CF9AE}" pid="6" name="MSIP_Label_2fef85ea-3e38-424b-a536-85f7ca35fb6d_Name">
    <vt:lpwstr>Internal</vt:lpwstr>
  </property>
  <property fmtid="{D5CDD505-2E9C-101B-9397-08002B2CF9AE}" pid="7" name="MSIP_Label_2fef85ea-3e38-424b-a536-85f7ca35fb6d_Application">
    <vt:lpwstr>Microsoft Azure Information Protection</vt:lpwstr>
  </property>
  <property fmtid="{D5CDD505-2E9C-101B-9397-08002B2CF9AE}" pid="8" name="MSIP_Label_2fef85ea-3e38-424b-a536-85f7ca35fb6d_ActionId">
    <vt:lpwstr>0fa4963c-8a32-4129-a97b-4abe386ea75b</vt:lpwstr>
  </property>
  <property fmtid="{D5CDD505-2E9C-101B-9397-08002B2CF9AE}" pid="9" name="MSIP_Label_2fef85ea-3e38-424b-a536-85f7ca35fb6d_Extended_MSFT_Method">
    <vt:lpwstr>Automatic</vt:lpwstr>
  </property>
  <property fmtid="{D5CDD505-2E9C-101B-9397-08002B2CF9AE}" pid="10" name="Sensitivity">
    <vt:lpwstr>Internal</vt:lpwstr>
  </property>
</Properties>
</file>